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7dbc36383e2a2f/Documents/2019/xls/"/>
    </mc:Choice>
  </mc:AlternateContent>
  <xr:revisionPtr revIDLastSave="168" documentId="8_{CFB07C4F-4503-41E7-B5C2-6F83070C8705}" xr6:coauthVersionLast="45" xr6:coauthVersionMax="45" xr10:uidLastSave="{94880F1A-3BE0-4B35-AB19-56AC9F9FBF0B}"/>
  <bookViews>
    <workbookView xWindow="-120" yWindow="-120" windowWidth="29040" windowHeight="15840" xr2:uid="{00000000-000D-0000-FFFF-FFFF00000000}"/>
  </bookViews>
  <sheets>
    <sheet name="ActualShading" sheetId="1" r:id="rId1"/>
    <sheet name="PerfectExposure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D12" i="1"/>
  <c r="D11" i="1"/>
  <c r="D10" i="1"/>
  <c r="D9" i="1"/>
  <c r="D8" i="1"/>
  <c r="D7" i="1"/>
  <c r="D8" i="2"/>
  <c r="D9" i="2"/>
  <c r="D10" i="2"/>
  <c r="D11" i="2"/>
  <c r="D12" i="2"/>
  <c r="D7" i="2"/>
  <c r="J15" i="2" l="1"/>
  <c r="I15" i="2"/>
  <c r="H15" i="2"/>
  <c r="G15" i="2"/>
  <c r="F15" i="2"/>
  <c r="E15" i="2"/>
  <c r="J16" i="2"/>
  <c r="J18" i="2" l="1"/>
  <c r="E16" i="2"/>
  <c r="E18" i="2" s="1"/>
  <c r="F16" i="2"/>
  <c r="F18" i="2" s="1"/>
  <c r="G16" i="2"/>
  <c r="G18" i="2" s="1"/>
  <c r="H16" i="2"/>
  <c r="H18" i="2" s="1"/>
  <c r="I16" i="2"/>
  <c r="I18" i="2" s="1"/>
  <c r="J15" i="1"/>
  <c r="E15" i="1"/>
  <c r="F15" i="1"/>
  <c r="G15" i="1"/>
  <c r="H15" i="1"/>
  <c r="I15" i="1"/>
  <c r="H18" i="1"/>
  <c r="K18" i="2" l="1"/>
  <c r="I22" i="2" s="1"/>
  <c r="I24" i="2" s="1"/>
  <c r="K16" i="2"/>
  <c r="J18" i="1"/>
  <c r="G18" i="1"/>
  <c r="E18" i="1"/>
  <c r="F18" i="1"/>
  <c r="I18" i="1"/>
  <c r="K18" i="1" l="1"/>
  <c r="I22" i="1" s="1"/>
  <c r="I24" i="1" s="1"/>
  <c r="K16" i="1"/>
  <c r="K20" i="1" l="1"/>
</calcChain>
</file>

<file path=xl/sharedStrings.xml><?xml version="1.0" encoding="utf-8"?>
<sst xmlns="http://schemas.openxmlformats.org/spreadsheetml/2006/main" count="90" uniqueCount="58">
  <si>
    <t>Azimuth</t>
  </si>
  <si>
    <t>East</t>
  </si>
  <si>
    <t>West</t>
  </si>
  <si>
    <t>Fixed Panel</t>
  </si>
  <si>
    <t>Hours of sun exposure</t>
  </si>
  <si>
    <t>May</t>
  </si>
  <si>
    <t>Apr</t>
  </si>
  <si>
    <t>Mar</t>
  </si>
  <si>
    <t>Dec</t>
  </si>
  <si>
    <t>Jan</t>
  </si>
  <si>
    <t>Hrs/day</t>
  </si>
  <si>
    <t>Derating due to weather</t>
  </si>
  <si>
    <t>Nov</t>
  </si>
  <si>
    <t>Oct</t>
  </si>
  <si>
    <t>Sep</t>
  </si>
  <si>
    <t>Aug</t>
  </si>
  <si>
    <t>Jul</t>
  </si>
  <si>
    <t>Feb</t>
  </si>
  <si>
    <t>Jun</t>
  </si>
  <si>
    <t>Actual production kWh/kW</t>
  </si>
  <si>
    <t>Hrs*Eff*days</t>
  </si>
  <si>
    <t>due to clouds</t>
  </si>
  <si>
    <t>cloud-free potential</t>
  </si>
  <si>
    <t>Full</t>
  </si>
  <si>
    <t>Year</t>
  </si>
  <si>
    <t>kWh/panel rated kW</t>
  </si>
  <si>
    <t>of perfect exposure</t>
  </si>
  <si>
    <t>$/kWh</t>
  </si>
  <si>
    <t>kWh/kW/yr</t>
  </si>
  <si>
    <t>$/kW/yr</t>
  </si>
  <si>
    <t>Assuming power cost of:</t>
  </si>
  <si>
    <t>Assuming installed cost is:</t>
  </si>
  <si>
    <t>$/W</t>
  </si>
  <si>
    <t xml:space="preserve">Simple payback would be </t>
  </si>
  <si>
    <t>years</t>
  </si>
  <si>
    <t>Annual savings would be :</t>
  </si>
  <si>
    <t>For actual panel location</t>
  </si>
  <si>
    <t>Derating due</t>
  </si>
  <si>
    <t>to angle</t>
  </si>
  <si>
    <t>Nov-Dec</t>
  </si>
  <si>
    <t>Dec-Jan</t>
  </si>
  <si>
    <t>Oct-Nov</t>
  </si>
  <si>
    <t>Jan-Feb</t>
  </si>
  <si>
    <t>Sep-Oct</t>
  </si>
  <si>
    <t>Feb-Mar</t>
  </si>
  <si>
    <t>Aug-Sep</t>
  </si>
  <si>
    <t>Mar-Apr</t>
  </si>
  <si>
    <t>Jul-Aug</t>
  </si>
  <si>
    <t>Apr-May</t>
  </si>
  <si>
    <t>May-Jun</t>
  </si>
  <si>
    <t>Jun-Jul</t>
  </si>
  <si>
    <t>90-120</t>
  </si>
  <si>
    <t>120-150</t>
  </si>
  <si>
    <t>150-180</t>
  </si>
  <si>
    <t>180-210</t>
  </si>
  <si>
    <t>210-240</t>
  </si>
  <si>
    <t>240-270</t>
  </si>
  <si>
    <t>For Sunshine Coast panel location with full sun (no shade) all day, all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</si>
</sst>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right"/>
    </xf>
    <xf numFmtId="1" fontId="0" fillId="0" borderId="0" xfId="0" applyNumberFormat="1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" fontId="5" fillId="0" borderId="0" xfId="0" applyNumberFormat="1" applyFont="1"/>
    <xf numFmtId="9" fontId="0" fillId="0" borderId="0" xfId="1" applyFont="1"/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9" fontId="6" fillId="0" borderId="0" xfId="1" applyFont="1"/>
    <xf numFmtId="9" fontId="6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0"/>
  <sheetViews>
    <sheetView tabSelected="1" workbookViewId="0">
      <selection activeCell="C27" sqref="C27"/>
    </sheetView>
  </sheetViews>
  <sheetFormatPr defaultRowHeight="15" x14ac:dyDescent="0.25"/>
  <cols>
    <col min="1" max="1" width="12.85546875" customWidth="1"/>
    <col min="4" max="4" width="12.42578125" bestFit="1" customWidth="1"/>
    <col min="5" max="9" width="10.5703125" bestFit="1" customWidth="1"/>
    <col min="12" max="12" width="11.28515625" customWidth="1"/>
  </cols>
  <sheetData>
    <row r="2" spans="1:13" ht="21" x14ac:dyDescent="0.35">
      <c r="B2" s="9" t="s">
        <v>36</v>
      </c>
    </row>
    <row r="4" spans="1:13" x14ac:dyDescent="0.25">
      <c r="D4" s="2" t="s">
        <v>3</v>
      </c>
      <c r="G4" s="3" t="s">
        <v>4</v>
      </c>
    </row>
    <row r="5" spans="1:13" x14ac:dyDescent="0.25">
      <c r="D5" s="2" t="s">
        <v>37</v>
      </c>
      <c r="E5" t="s">
        <v>8</v>
      </c>
      <c r="F5" t="s">
        <v>12</v>
      </c>
      <c r="G5" t="s">
        <v>13</v>
      </c>
      <c r="H5" t="s">
        <v>14</v>
      </c>
      <c r="I5" t="s">
        <v>15</v>
      </c>
      <c r="J5" t="s">
        <v>16</v>
      </c>
      <c r="K5" s="2" t="s">
        <v>23</v>
      </c>
    </row>
    <row r="6" spans="1:13" x14ac:dyDescent="0.25">
      <c r="C6" s="2" t="s">
        <v>0</v>
      </c>
      <c r="D6" s="2" t="s">
        <v>38</v>
      </c>
      <c r="E6" s="4" t="s">
        <v>9</v>
      </c>
      <c r="F6" s="4" t="s">
        <v>17</v>
      </c>
      <c r="G6" s="4" t="s">
        <v>7</v>
      </c>
      <c r="H6" s="4" t="s">
        <v>6</v>
      </c>
      <c r="I6" s="4" t="s">
        <v>5</v>
      </c>
      <c r="J6" s="4" t="s">
        <v>18</v>
      </c>
      <c r="K6" s="4" t="s">
        <v>24</v>
      </c>
    </row>
    <row r="7" spans="1:13" x14ac:dyDescent="0.25">
      <c r="A7" t="s">
        <v>1</v>
      </c>
      <c r="B7" t="s">
        <v>51</v>
      </c>
      <c r="C7">
        <v>105</v>
      </c>
      <c r="D7" s="17">
        <f>COS(RADIANS(180-C7))</f>
        <v>0.25881904510252074</v>
      </c>
      <c r="E7" s="6">
        <v>0</v>
      </c>
      <c r="F7" s="6">
        <v>0</v>
      </c>
      <c r="G7" s="6">
        <v>0</v>
      </c>
      <c r="H7" s="6">
        <v>0</v>
      </c>
      <c r="I7" s="6">
        <v>0.4</v>
      </c>
      <c r="J7" s="6">
        <v>0.4</v>
      </c>
    </row>
    <row r="8" spans="1:13" x14ac:dyDescent="0.25">
      <c r="B8" t="s">
        <v>52</v>
      </c>
      <c r="C8">
        <v>135</v>
      </c>
      <c r="D8" s="17">
        <f>COS(RADIANS(180-C8))</f>
        <v>0.70710678118654757</v>
      </c>
      <c r="E8" s="6">
        <v>0</v>
      </c>
      <c r="F8" s="6">
        <v>0</v>
      </c>
      <c r="G8" s="6">
        <v>0</v>
      </c>
      <c r="H8" s="6">
        <v>1</v>
      </c>
      <c r="I8" s="6">
        <v>1.2</v>
      </c>
      <c r="J8" s="6">
        <v>1.2</v>
      </c>
      <c r="L8" s="5"/>
    </row>
    <row r="9" spans="1:13" x14ac:dyDescent="0.25">
      <c r="B9" t="s">
        <v>53</v>
      </c>
      <c r="C9">
        <v>165</v>
      </c>
      <c r="D9" s="17">
        <f>COS(RADIANS(180-C9))</f>
        <v>0.96592582628906831</v>
      </c>
      <c r="E9" s="6">
        <v>0</v>
      </c>
      <c r="F9" s="6">
        <v>0.5</v>
      </c>
      <c r="G9" s="6">
        <v>0</v>
      </c>
      <c r="H9" s="6">
        <v>1.2</v>
      </c>
      <c r="I9" s="6">
        <v>1.2</v>
      </c>
      <c r="J9" s="6">
        <v>1.2</v>
      </c>
      <c r="L9" s="5"/>
    </row>
    <row r="10" spans="1:13" x14ac:dyDescent="0.25">
      <c r="B10" t="s">
        <v>54</v>
      </c>
      <c r="C10">
        <v>195</v>
      </c>
      <c r="D10" s="17">
        <f>COS(RADIANS(180-C10))</f>
        <v>0.96592582628906831</v>
      </c>
      <c r="E10" s="6">
        <v>0.1</v>
      </c>
      <c r="F10" s="6">
        <v>1</v>
      </c>
      <c r="G10" s="6">
        <v>2</v>
      </c>
      <c r="H10" s="6">
        <v>1.2</v>
      </c>
      <c r="I10" s="6">
        <v>1.2</v>
      </c>
      <c r="J10" s="6">
        <v>1.2</v>
      </c>
      <c r="L10" s="5"/>
    </row>
    <row r="11" spans="1:13" x14ac:dyDescent="0.25">
      <c r="B11" t="s">
        <v>55</v>
      </c>
      <c r="C11">
        <v>225</v>
      </c>
      <c r="D11" s="17">
        <f>COS(RADIANS(180-C11))</f>
        <v>0.70710678118654757</v>
      </c>
      <c r="E11" s="6">
        <v>0</v>
      </c>
      <c r="F11" s="6">
        <v>0.5</v>
      </c>
      <c r="G11" s="6">
        <v>1</v>
      </c>
      <c r="H11" s="6">
        <v>1.2</v>
      </c>
      <c r="I11" s="6">
        <v>1.2</v>
      </c>
      <c r="J11" s="6">
        <v>1.2</v>
      </c>
      <c r="L11" s="5"/>
    </row>
    <row r="12" spans="1:13" x14ac:dyDescent="0.25">
      <c r="A12" t="s">
        <v>2</v>
      </c>
      <c r="B12" t="s">
        <v>56</v>
      </c>
      <c r="C12">
        <v>255</v>
      </c>
      <c r="D12" s="17">
        <f>COS(RADIANS(180-C12))</f>
        <v>0.25881904510252074</v>
      </c>
      <c r="E12" s="6">
        <v>0</v>
      </c>
      <c r="F12" s="6">
        <v>0</v>
      </c>
      <c r="G12" s="6">
        <v>0</v>
      </c>
      <c r="H12" s="6">
        <v>1</v>
      </c>
      <c r="I12" s="6">
        <v>1.2</v>
      </c>
      <c r="J12" s="6">
        <v>1.2</v>
      </c>
      <c r="L12" s="5"/>
    </row>
    <row r="13" spans="1:13" x14ac:dyDescent="0.25">
      <c r="D13" s="1"/>
      <c r="E13" s="6"/>
      <c r="F13" s="6"/>
      <c r="G13" s="6"/>
      <c r="H13" s="6"/>
      <c r="I13" s="6"/>
      <c r="J13" s="6"/>
    </row>
    <row r="15" spans="1:13" x14ac:dyDescent="0.25">
      <c r="A15" t="s">
        <v>10</v>
      </c>
      <c r="E15">
        <f t="shared" ref="E15:I15" si="0">SUM(E7:E13)</f>
        <v>0.1</v>
      </c>
      <c r="F15" s="7">
        <f t="shared" si="0"/>
        <v>2</v>
      </c>
      <c r="G15" s="7">
        <f t="shared" si="0"/>
        <v>3</v>
      </c>
      <c r="H15" s="7">
        <f t="shared" si="0"/>
        <v>5.6000000000000005</v>
      </c>
      <c r="I15" s="7">
        <f t="shared" si="0"/>
        <v>6.4</v>
      </c>
      <c r="J15" s="7">
        <f t="shared" ref="J15" si="1">SUM(J7:J13)</f>
        <v>6.4</v>
      </c>
      <c r="L15" s="5"/>
    </row>
    <row r="16" spans="1:13" x14ac:dyDescent="0.25">
      <c r="A16" t="s">
        <v>20</v>
      </c>
      <c r="B16" t="s">
        <v>25</v>
      </c>
      <c r="E16" s="5">
        <f t="shared" ref="E16:I16" si="2">($D7*E7+$D8*E8+$D9*E9+$D10*E10+$D11*E11+$D12*E12+$D13*E13)*61</f>
        <v>5.8921475403633172</v>
      </c>
      <c r="F16" s="5">
        <f t="shared" si="2"/>
        <v>109.94896993163945</v>
      </c>
      <c r="G16" s="5">
        <f t="shared" si="2"/>
        <v>160.97646445964574</v>
      </c>
      <c r="H16" s="5">
        <f t="shared" si="2"/>
        <v>252.09323275520802</v>
      </c>
      <c r="I16" s="5">
        <f t="shared" si="2"/>
        <v>270.1927125364362</v>
      </c>
      <c r="J16" s="5">
        <f t="shared" ref="J16" si="3">($D7*J7+$D8*J8+$D9*J9+$D10*J10+$D11*J11+$D12*J12+$D13*J13)*61</f>
        <v>270.1927125364362</v>
      </c>
      <c r="K16" s="5">
        <f>SUM(E16:J16)</f>
        <v>1069.2962397597289</v>
      </c>
      <c r="L16" t="s">
        <v>28</v>
      </c>
      <c r="M16" t="s">
        <v>22</v>
      </c>
    </row>
    <row r="17" spans="1:13" x14ac:dyDescent="0.25">
      <c r="A17" t="s">
        <v>11</v>
      </c>
      <c r="E17" s="16">
        <v>0.11552678093066464</v>
      </c>
      <c r="F17" s="16">
        <v>0.24317641752617375</v>
      </c>
      <c r="G17" s="16">
        <v>0.37399968553659829</v>
      </c>
      <c r="H17" s="16">
        <v>0.65838070991013387</v>
      </c>
      <c r="I17" s="16">
        <v>0.98087816284673657</v>
      </c>
      <c r="J17" s="16">
        <v>0.99</v>
      </c>
      <c r="K17" s="5"/>
    </row>
    <row r="18" spans="1:13" ht="18.75" x14ac:dyDescent="0.3">
      <c r="A18" t="s">
        <v>19</v>
      </c>
      <c r="E18" s="5">
        <f>E17*E16</f>
        <v>0.68070083810670745</v>
      </c>
      <c r="F18" s="5">
        <f t="shared" ref="F18:J18" si="4">F17*F16</f>
        <v>26.736996618669078</v>
      </c>
      <c r="G18" s="5">
        <f t="shared" si="4"/>
        <v>60.205147086700897</v>
      </c>
      <c r="H18" s="5">
        <f t="shared" si="4"/>
        <v>165.97332154491446</v>
      </c>
      <c r="I18" s="5">
        <f t="shared" si="4"/>
        <v>265.02613148731598</v>
      </c>
      <c r="J18" s="5">
        <f t="shared" si="4"/>
        <v>267.49078541107184</v>
      </c>
      <c r="K18" s="10">
        <f>SUM(E18:J18)</f>
        <v>786.11308298677886</v>
      </c>
      <c r="L18" s="8" t="s">
        <v>28</v>
      </c>
      <c r="M18" s="8" t="s">
        <v>21</v>
      </c>
    </row>
    <row r="20" spans="1:13" x14ac:dyDescent="0.25">
      <c r="K20" s="11">
        <f>K18/PerfectExposure!K18</f>
        <v>0.65150048056195176</v>
      </c>
      <c r="L20" t="s">
        <v>26</v>
      </c>
    </row>
    <row r="21" spans="1:13" x14ac:dyDescent="0.25">
      <c r="H21" s="2" t="s">
        <v>30</v>
      </c>
      <c r="I21" s="12">
        <v>0.14499999999999999</v>
      </c>
      <c r="J21" t="s">
        <v>27</v>
      </c>
    </row>
    <row r="22" spans="1:13" x14ac:dyDescent="0.25">
      <c r="D22" s="1"/>
      <c r="H22" s="2" t="s">
        <v>35</v>
      </c>
      <c r="I22" s="13">
        <f>K18*I21</f>
        <v>113.98639703308292</v>
      </c>
      <c r="J22" t="s">
        <v>29</v>
      </c>
    </row>
    <row r="23" spans="1:13" x14ac:dyDescent="0.25">
      <c r="D23" s="1"/>
      <c r="H23" s="2" t="s">
        <v>31</v>
      </c>
      <c r="I23" s="14">
        <v>2.2000000000000002</v>
      </c>
      <c r="J23" t="s">
        <v>32</v>
      </c>
    </row>
    <row r="24" spans="1:13" x14ac:dyDescent="0.25">
      <c r="D24" s="1"/>
      <c r="H24" s="2" t="s">
        <v>33</v>
      </c>
      <c r="I24" s="15">
        <f>I23*1000/I22</f>
        <v>19.300548637935115</v>
      </c>
      <c r="J24" t="s">
        <v>34</v>
      </c>
    </row>
    <row r="25" spans="1:13" x14ac:dyDescent="0.25">
      <c r="D25" s="1"/>
    </row>
    <row r="26" spans="1:13" x14ac:dyDescent="0.25">
      <c r="D26" s="1"/>
    </row>
    <row r="27" spans="1:13" x14ac:dyDescent="0.25">
      <c r="D27" s="1"/>
    </row>
    <row r="28" spans="1:13" x14ac:dyDescent="0.25">
      <c r="D28" s="1"/>
    </row>
    <row r="30" spans="1:13" x14ac:dyDescent="0.25">
      <c r="D3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4"/>
  <sheetViews>
    <sheetView workbookViewId="0">
      <selection activeCell="I17" sqref="I17"/>
    </sheetView>
  </sheetViews>
  <sheetFormatPr defaultRowHeight="15" x14ac:dyDescent="0.25"/>
  <cols>
    <col min="1" max="2" width="13.5703125" customWidth="1"/>
    <col min="4" max="4" width="12.42578125" bestFit="1" customWidth="1"/>
    <col min="12" max="12" width="11.7109375" customWidth="1"/>
  </cols>
  <sheetData>
    <row r="2" spans="1:13" ht="21" x14ac:dyDescent="0.35">
      <c r="B2" s="9" t="s">
        <v>57</v>
      </c>
    </row>
    <row r="4" spans="1:13" x14ac:dyDescent="0.25">
      <c r="D4" s="2" t="s">
        <v>3</v>
      </c>
      <c r="G4" s="3" t="s">
        <v>4</v>
      </c>
    </row>
    <row r="5" spans="1:13" x14ac:dyDescent="0.25">
      <c r="D5" s="2" t="s">
        <v>37</v>
      </c>
      <c r="E5" s="2" t="s">
        <v>39</v>
      </c>
      <c r="F5" s="2" t="s">
        <v>41</v>
      </c>
      <c r="G5" s="2" t="s">
        <v>43</v>
      </c>
      <c r="H5" s="2" t="s">
        <v>45</v>
      </c>
      <c r="I5" s="2" t="s">
        <v>47</v>
      </c>
      <c r="J5" s="2" t="s">
        <v>50</v>
      </c>
      <c r="K5" s="2" t="s">
        <v>23</v>
      </c>
    </row>
    <row r="6" spans="1:13" x14ac:dyDescent="0.25">
      <c r="C6" s="2" t="s">
        <v>0</v>
      </c>
      <c r="D6" s="2" t="s">
        <v>38</v>
      </c>
      <c r="E6" s="4" t="s">
        <v>40</v>
      </c>
      <c r="F6" s="4" t="s">
        <v>42</v>
      </c>
      <c r="G6" s="4" t="s">
        <v>44</v>
      </c>
      <c r="H6" s="4" t="s">
        <v>46</v>
      </c>
      <c r="I6" s="4" t="s">
        <v>48</v>
      </c>
      <c r="J6" s="4" t="s">
        <v>49</v>
      </c>
      <c r="K6" s="4" t="s">
        <v>24</v>
      </c>
    </row>
    <row r="7" spans="1:13" x14ac:dyDescent="0.25">
      <c r="A7" t="s">
        <v>1</v>
      </c>
      <c r="B7" t="s">
        <v>51</v>
      </c>
      <c r="C7">
        <v>105</v>
      </c>
      <c r="D7" s="17">
        <f>COS(RADIANS(180-C7))</f>
        <v>0.25881904510252074</v>
      </c>
      <c r="E7" s="6">
        <v>0</v>
      </c>
      <c r="F7" s="6">
        <v>0.5</v>
      </c>
      <c r="G7" s="6">
        <v>2</v>
      </c>
      <c r="H7" s="6">
        <v>2.2000000000000002</v>
      </c>
      <c r="I7" s="6">
        <v>2.2999999999999998</v>
      </c>
      <c r="J7" s="6">
        <v>2.5</v>
      </c>
    </row>
    <row r="8" spans="1:13" x14ac:dyDescent="0.25">
      <c r="B8" t="s">
        <v>52</v>
      </c>
      <c r="C8">
        <v>135</v>
      </c>
      <c r="D8" s="17">
        <f>COS(RADIANS(180-C8))</f>
        <v>0.70710678118654757</v>
      </c>
      <c r="E8" s="6">
        <v>2</v>
      </c>
      <c r="F8" s="6">
        <v>2.2000000000000002</v>
      </c>
      <c r="G8" s="6">
        <v>2</v>
      </c>
      <c r="H8" s="6">
        <v>1.8</v>
      </c>
      <c r="I8" s="6">
        <v>1.5</v>
      </c>
      <c r="J8" s="6">
        <v>1.5</v>
      </c>
      <c r="L8" s="5"/>
    </row>
    <row r="9" spans="1:13" x14ac:dyDescent="0.25">
      <c r="B9" t="s">
        <v>53</v>
      </c>
      <c r="C9">
        <v>165</v>
      </c>
      <c r="D9" s="17">
        <f>COS(RADIANS(180-C9))</f>
        <v>0.96592582628906831</v>
      </c>
      <c r="E9" s="6">
        <v>2.1</v>
      </c>
      <c r="F9" s="6">
        <v>2</v>
      </c>
      <c r="G9" s="6">
        <v>1.8</v>
      </c>
      <c r="H9" s="6">
        <v>1.5</v>
      </c>
      <c r="I9" s="6">
        <v>1.2</v>
      </c>
      <c r="J9" s="6">
        <v>1</v>
      </c>
      <c r="L9" s="5"/>
    </row>
    <row r="10" spans="1:13" x14ac:dyDescent="0.25">
      <c r="B10" t="s">
        <v>54</v>
      </c>
      <c r="C10">
        <v>195</v>
      </c>
      <c r="D10" s="17">
        <f>COS(RADIANS(180-C10))</f>
        <v>0.96592582628906831</v>
      </c>
      <c r="E10" s="6">
        <v>2.1</v>
      </c>
      <c r="F10" s="6">
        <v>2</v>
      </c>
      <c r="G10" s="6">
        <v>1.8</v>
      </c>
      <c r="H10" s="6">
        <v>1.5</v>
      </c>
      <c r="I10" s="6">
        <v>1.2</v>
      </c>
      <c r="J10" s="6">
        <v>1</v>
      </c>
      <c r="L10" s="5"/>
    </row>
    <row r="11" spans="1:13" x14ac:dyDescent="0.25">
      <c r="B11" t="s">
        <v>55</v>
      </c>
      <c r="C11">
        <v>225</v>
      </c>
      <c r="D11" s="17">
        <f>COS(RADIANS(180-C11))</f>
        <v>0.70710678118654757</v>
      </c>
      <c r="E11" s="6">
        <v>2</v>
      </c>
      <c r="F11" s="6">
        <v>2.2000000000000002</v>
      </c>
      <c r="G11" s="6">
        <v>2</v>
      </c>
      <c r="H11" s="6">
        <v>1.8</v>
      </c>
      <c r="I11" s="6">
        <v>1.5</v>
      </c>
      <c r="J11" s="6">
        <v>1.5</v>
      </c>
      <c r="L11" s="5"/>
    </row>
    <row r="12" spans="1:13" x14ac:dyDescent="0.25">
      <c r="A12" t="s">
        <v>2</v>
      </c>
      <c r="B12" t="s">
        <v>56</v>
      </c>
      <c r="C12">
        <v>255</v>
      </c>
      <c r="D12" s="17">
        <f>COS(RADIANS(180-C12))</f>
        <v>0.25881904510252074</v>
      </c>
      <c r="E12" s="6">
        <v>0</v>
      </c>
      <c r="F12" s="6">
        <v>0.5</v>
      </c>
      <c r="G12" s="6">
        <v>2</v>
      </c>
      <c r="H12" s="6">
        <v>2.2000000000000002</v>
      </c>
      <c r="I12" s="6">
        <v>2.2999999999999998</v>
      </c>
      <c r="J12" s="6">
        <v>2.5</v>
      </c>
      <c r="L12" s="5"/>
    </row>
    <row r="13" spans="1:13" x14ac:dyDescent="0.25">
      <c r="D13" s="17"/>
      <c r="E13" s="6"/>
      <c r="F13" s="6"/>
      <c r="G13" s="6"/>
      <c r="H13" s="6"/>
      <c r="I13" s="6"/>
      <c r="J13" s="6"/>
    </row>
    <row r="15" spans="1:13" x14ac:dyDescent="0.25">
      <c r="A15" t="s">
        <v>10</v>
      </c>
      <c r="E15" s="7">
        <f t="shared" ref="E15:J15" si="0">SUM(E7:E13)</f>
        <v>8.1999999999999993</v>
      </c>
      <c r="F15" s="7">
        <f t="shared" si="0"/>
        <v>9.4</v>
      </c>
      <c r="G15" s="7">
        <f t="shared" si="0"/>
        <v>11.6</v>
      </c>
      <c r="H15" s="7">
        <f t="shared" si="0"/>
        <v>11</v>
      </c>
      <c r="I15" s="7">
        <f t="shared" si="0"/>
        <v>10</v>
      </c>
      <c r="J15" s="7">
        <f t="shared" si="0"/>
        <v>10</v>
      </c>
      <c r="L15" s="5"/>
    </row>
    <row r="16" spans="1:13" x14ac:dyDescent="0.25">
      <c r="A16" t="s">
        <v>20</v>
      </c>
      <c r="E16" s="5">
        <f>($D7*E7+$D8*E8+$D9*E9+$D10*E10+$D11*E11+$D12*E12+$D13*E13)*61</f>
        <v>420.00425130477691</v>
      </c>
      <c r="F16" s="5">
        <f t="shared" ref="F16:J16" si="1">($D7*F7+$D8*F8+$D9*F9+$D10*F10+$D11*F11+$D12*F12+$D13*F13)*61</f>
        <v>441.26132343625585</v>
      </c>
      <c r="G16" s="5">
        <f t="shared" si="1"/>
        <v>447.80321306761203</v>
      </c>
      <c r="H16" s="5">
        <f t="shared" si="1"/>
        <v>401.51210706498193</v>
      </c>
      <c r="I16" s="5">
        <f t="shared" si="1"/>
        <v>343.43670598162515</v>
      </c>
      <c r="J16" s="5">
        <f t="shared" si="1"/>
        <v>326.1833005206733</v>
      </c>
      <c r="K16" s="5">
        <f>SUM(E16:J16)</f>
        <v>2380.2009013759248</v>
      </c>
      <c r="L16" t="s">
        <v>28</v>
      </c>
      <c r="M16" t="s">
        <v>22</v>
      </c>
    </row>
    <row r="17" spans="1:13" x14ac:dyDescent="0.25">
      <c r="A17" t="s">
        <v>11</v>
      </c>
      <c r="E17" s="16">
        <v>0.11552678093066464</v>
      </c>
      <c r="F17" s="16">
        <v>0.24317641752617375</v>
      </c>
      <c r="G17" s="16">
        <v>0.37399968553659829</v>
      </c>
      <c r="H17" s="16">
        <v>0.65838070991013387</v>
      </c>
      <c r="I17" s="16">
        <v>0.9</v>
      </c>
      <c r="J17" s="16">
        <v>0.95</v>
      </c>
      <c r="K17" s="5"/>
    </row>
    <row r="18" spans="1:13" ht="18.75" x14ac:dyDescent="0.3">
      <c r="A18" t="s">
        <v>19</v>
      </c>
      <c r="E18" s="5">
        <f>E17*E16</f>
        <v>48.521739130434781</v>
      </c>
      <c r="F18" s="5">
        <f t="shared" ref="F18:J18" si="2">F17*F16</f>
        <v>107.30434782608695</v>
      </c>
      <c r="G18" s="5">
        <f t="shared" si="2"/>
        <v>167.47826086956522</v>
      </c>
      <c r="H18" s="5">
        <f t="shared" si="2"/>
        <v>264.3478260869565</v>
      </c>
      <c r="I18" s="5">
        <f t="shared" si="2"/>
        <v>309.09303538346262</v>
      </c>
      <c r="J18" s="5">
        <f t="shared" si="2"/>
        <v>309.87413549463963</v>
      </c>
      <c r="K18" s="10">
        <f>SUM(E18:J18)</f>
        <v>1206.6193447911457</v>
      </c>
      <c r="L18" s="8" t="s">
        <v>28</v>
      </c>
      <c r="M18" s="8" t="s">
        <v>21</v>
      </c>
    </row>
    <row r="21" spans="1:13" x14ac:dyDescent="0.25">
      <c r="H21" s="2" t="s">
        <v>30</v>
      </c>
      <c r="I21" s="12">
        <v>0.14499999999999999</v>
      </c>
      <c r="J21" t="s">
        <v>27</v>
      </c>
    </row>
    <row r="22" spans="1:13" x14ac:dyDescent="0.25">
      <c r="H22" s="2" t="s">
        <v>35</v>
      </c>
      <c r="I22" s="13">
        <f>K18*I21</f>
        <v>174.95980499471611</v>
      </c>
      <c r="J22" t="s">
        <v>29</v>
      </c>
    </row>
    <row r="23" spans="1:13" x14ac:dyDescent="0.25">
      <c r="H23" s="2" t="s">
        <v>31</v>
      </c>
      <c r="I23" s="14">
        <v>2.2000000000000002</v>
      </c>
      <c r="J23" t="s">
        <v>32</v>
      </c>
    </row>
    <row r="24" spans="1:13" ht="18.75" x14ac:dyDescent="0.3">
      <c r="H24" s="2" t="s">
        <v>33</v>
      </c>
      <c r="I24" s="15">
        <f>I23*1000/I22</f>
        <v>12.574316712724054</v>
      </c>
      <c r="J24" t="s">
        <v>34</v>
      </c>
      <c r="K24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ActualShading</vt:lpstr>
      <vt:lpstr>PerfectExposure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Pageau</dc:creator>
  <cp:lastModifiedBy>Gerry Pageau</cp:lastModifiedBy>
  <dcterms:created xsi:type="dcterms:W3CDTF">2017-03-20T03:09:06Z</dcterms:created>
  <dcterms:modified xsi:type="dcterms:W3CDTF">2019-11-18T05:16:52Z</dcterms:modified>
</cp:coreProperties>
</file>